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10.VenelinB\Spas\Mono\"/>
    </mc:Choice>
  </mc:AlternateContent>
  <bookViews>
    <workbookView xWindow="360" yWindow="285" windowWidth="18795" windowHeight="11760"/>
  </bookViews>
  <sheets>
    <sheet name="Individualen_rezultat" sheetId="6" r:id="rId1"/>
  </sheets>
  <definedNames>
    <definedName name="t1esen">#REF!</definedName>
    <definedName name="test10esen">#REF!</definedName>
    <definedName name="test18esen">#REF!</definedName>
    <definedName name="test1esen">#REF!</definedName>
    <definedName name="test1prolet">#REF!</definedName>
    <definedName name="test2esen">#REF!</definedName>
    <definedName name="test2prolet">#REF!</definedName>
    <definedName name="test3esen">#REF!</definedName>
    <definedName name="test4esen">#REF!</definedName>
    <definedName name="test5esen">#REF!</definedName>
    <definedName name="test6esen">#REF!</definedName>
    <definedName name="test7esen">#REF!</definedName>
    <definedName name="test8esen">#REF!</definedName>
    <definedName name="test9esen">#REF!</definedName>
  </definedNames>
  <calcPr calcId="152511"/>
</workbook>
</file>

<file path=xl/calcChain.xml><?xml version="1.0" encoding="utf-8"?>
<calcChain xmlns="http://schemas.openxmlformats.org/spreadsheetml/2006/main">
  <c r="H16" i="6" l="1"/>
  <c r="F16" i="6"/>
  <c r="H18" i="6"/>
  <c r="F18" i="6"/>
  <c r="H20" i="6"/>
  <c r="F20" i="6"/>
  <c r="H21" i="6"/>
  <c r="F21" i="6"/>
  <c r="H24" i="6"/>
  <c r="F24" i="6"/>
  <c r="H26" i="6"/>
  <c r="F26" i="6"/>
  <c r="H27" i="6"/>
  <c r="H25" i="6"/>
  <c r="F27" i="6"/>
  <c r="F25" i="6"/>
  <c r="H23" i="6" l="1"/>
  <c r="F23" i="6"/>
  <c r="F17" i="6"/>
  <c r="H17" i="6"/>
  <c r="H14" i="6"/>
  <c r="F14" i="6"/>
  <c r="H10" i="6"/>
  <c r="F10" i="6"/>
  <c r="F15" i="6"/>
  <c r="H15" i="6"/>
  <c r="H22" i="6"/>
  <c r="F22" i="6"/>
  <c r="H12" i="6"/>
  <c r="F12" i="6"/>
  <c r="F11" i="6"/>
  <c r="H11" i="6"/>
  <c r="H13" i="6"/>
  <c r="F13" i="6"/>
  <c r="I14" i="6" l="1"/>
  <c r="I23" i="6"/>
  <c r="I12" i="6"/>
  <c r="H8" i="6"/>
  <c r="F8" i="6"/>
  <c r="H19" i="6"/>
  <c r="F7" i="6"/>
  <c r="H7" i="6"/>
  <c r="F19" i="6"/>
  <c r="H5" i="6"/>
  <c r="F5" i="6"/>
  <c r="I20" i="6"/>
  <c r="F6" i="6"/>
  <c r="H6" i="6"/>
  <c r="I26" i="6"/>
  <c r="I27" i="6"/>
  <c r="I11" i="6"/>
  <c r="I18" i="6"/>
  <c r="I16" i="6"/>
  <c r="I24" i="6"/>
  <c r="I15" i="6"/>
  <c r="I25" i="6"/>
  <c r="I22" i="6"/>
  <c r="I13" i="6"/>
  <c r="I21" i="6"/>
  <c r="H28" i="6"/>
  <c r="I17" i="6"/>
  <c r="F28" i="6"/>
  <c r="I10" i="6"/>
  <c r="I7" i="6" l="1"/>
  <c r="I8" i="6"/>
  <c r="I6" i="6"/>
  <c r="F9" i="6"/>
  <c r="H9" i="6"/>
  <c r="I5" i="6"/>
  <c r="I28" i="6"/>
  <c r="I19" i="6"/>
  <c r="H29" i="6" l="1"/>
  <c r="I9" i="6"/>
  <c r="F29" i="6"/>
  <c r="I29" i="6" l="1"/>
</calcChain>
</file>

<file path=xl/sharedStrings.xml><?xml version="1.0" encoding="utf-8"?>
<sst xmlns="http://schemas.openxmlformats.org/spreadsheetml/2006/main" count="52" uniqueCount="50">
  <si>
    <t>Личностна тревожност</t>
  </si>
  <si>
    <t>Тест №</t>
  </si>
  <si>
    <t>Сила на пръстите</t>
  </si>
  <si>
    <t>Пъргавина</t>
  </si>
  <si>
    <t>Равновесие</t>
  </si>
  <si>
    <t xml:space="preserve">Сръчност на пръстите </t>
  </si>
  <si>
    <t xml:space="preserve">Концентрация на вниманието </t>
  </si>
  <si>
    <t xml:space="preserve">Оперативно мислене – ходове </t>
  </si>
  <si>
    <t xml:space="preserve">Оперативно мислене - време </t>
  </si>
  <si>
    <t xml:space="preserve">Аналитично мислене </t>
  </si>
  <si>
    <t xml:space="preserve">Логическо мислене </t>
  </si>
  <si>
    <t xml:space="preserve">Текстова  памет </t>
  </si>
  <si>
    <t xml:space="preserve">Зрителна памет </t>
  </si>
  <si>
    <t xml:space="preserve">Нравствени качества </t>
  </si>
  <si>
    <t xml:space="preserve">Волеви потенциал </t>
  </si>
  <si>
    <t xml:space="preserve">Личностна активност </t>
  </si>
  <si>
    <r>
      <t>К</t>
    </r>
    <r>
      <rPr>
        <sz val="11"/>
        <color indexed="8"/>
        <rFont val="Calibri"/>
        <family val="2"/>
        <charset val="204"/>
      </rPr>
      <t xml:space="preserve">омуникативни заложби  </t>
    </r>
  </si>
  <si>
    <t xml:space="preserve">Организаторски заложби </t>
  </si>
  <si>
    <t xml:space="preserve">Екстравертност - интравертност </t>
  </si>
  <si>
    <t xml:space="preserve">Невротичност </t>
  </si>
  <si>
    <t>Показатели</t>
  </si>
  <si>
    <t>Т-оценка</t>
  </si>
  <si>
    <t>Бягане 600 м</t>
  </si>
  <si>
    <t>Зимен семестър</t>
  </si>
  <si>
    <t>Летен семестър</t>
  </si>
  <si>
    <t>Таблица с индивидуални резултати на психофизическите характеристики - мъже (пример)</t>
  </si>
  <si>
    <t>Разлика</t>
  </si>
  <si>
    <t>Резултат</t>
  </si>
  <si>
    <t>X'min</t>
  </si>
  <si>
    <t>X'max</t>
  </si>
  <si>
    <t>Xmin</t>
  </si>
  <si>
    <t>Xmax</t>
  </si>
  <si>
    <t/>
  </si>
  <si>
    <t>м/у T-</t>
  </si>
  <si>
    <t>оценките</t>
  </si>
  <si>
    <t>Обща оценка "Двигателни качества":</t>
  </si>
  <si>
    <t>Обща оценка "Психически качества":</t>
  </si>
  <si>
    <t>Обща оценка "Личностни качества":</t>
  </si>
  <si>
    <t xml:space="preserve">КОМПЛЕКСНА ОЦЕНКА: </t>
  </si>
  <si>
    <t>Оперативно мислене - коеф.</t>
  </si>
  <si>
    <t>Измервания от наличен масив, използван като база за оценка</t>
  </si>
  <si>
    <t>Прагове след "отсичане"</t>
  </si>
  <si>
    <t xml:space="preserve"> на 5% мин./макс.рез.</t>
  </si>
  <si>
    <t>Фактически минимални и</t>
  </si>
  <si>
    <t>максимални постижения</t>
  </si>
  <si>
    <t>Забележка: Индивидуалните резултати по тестовете се вписват ръчно в оцветените клетки.</t>
  </si>
  <si>
    <t>ПН: ………………………………</t>
  </si>
  <si>
    <r>
      <t xml:space="preserve">Име: </t>
    </r>
    <r>
      <rPr>
        <b/>
        <i/>
        <sz val="11"/>
        <color theme="1"/>
        <rFont val="Calibri"/>
        <family val="2"/>
        <charset val="204"/>
        <scheme val="minor"/>
      </rPr>
      <t>Студент 1</t>
    </r>
  </si>
  <si>
    <t>(измерв.октомври)</t>
  </si>
  <si>
    <t>(измерване май)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</si>
</sst>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1" xfId="0" applyBorder="1"/>
    <xf numFmtId="0" fontId="6" fillId="0" borderId="13" xfId="0" applyFont="1" applyBorder="1" applyAlignment="1"/>
    <xf numFmtId="2" fontId="2" fillId="4" borderId="7" xfId="0" applyNumberFormat="1" applyFont="1" applyFill="1" applyBorder="1"/>
    <xf numFmtId="2" fontId="2" fillId="5" borderId="7" xfId="0" applyNumberFormat="1" applyFont="1" applyFill="1" applyBorder="1"/>
    <xf numFmtId="0" fontId="2" fillId="5" borderId="7" xfId="0" applyFont="1" applyFill="1" applyBorder="1"/>
    <xf numFmtId="2" fontId="2" fillId="5" borderId="7" xfId="0" applyNumberFormat="1" applyFont="1" applyFill="1" applyBorder="1" applyAlignment="1">
      <alignment horizontal="right"/>
    </xf>
    <xf numFmtId="0" fontId="2" fillId="4" borderId="7" xfId="0" applyFont="1" applyFill="1" applyBorder="1"/>
    <xf numFmtId="2" fontId="2" fillId="3" borderId="7" xfId="0" applyNumberFormat="1" applyFont="1" applyFill="1" applyBorder="1"/>
    <xf numFmtId="2" fontId="2" fillId="3" borderId="14" xfId="0" applyNumberFormat="1" applyFont="1" applyFill="1" applyBorder="1"/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quotePrefix="1"/>
    <xf numFmtId="0" fontId="0" fillId="0" borderId="0" xfId="0" applyFill="1" applyBorder="1"/>
    <xf numFmtId="2" fontId="0" fillId="0" borderId="0" xfId="0" quotePrefix="1" applyNumberFormat="1"/>
    <xf numFmtId="164" fontId="0" fillId="0" borderId="0" xfId="0" applyNumberForma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" fontId="0" fillId="0" borderId="14" xfId="0" applyNumberFormat="1" applyBorder="1"/>
    <xf numFmtId="0" fontId="3" fillId="0" borderId="0" xfId="0" applyFont="1" applyAlignment="1"/>
    <xf numFmtId="0" fontId="11" fillId="0" borderId="9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>
      <alignment horizontal="right"/>
    </xf>
    <xf numFmtId="0" fontId="6" fillId="0" borderId="12" xfId="0" applyFont="1" applyBorder="1" applyAlignment="1"/>
    <xf numFmtId="0" fontId="6" fillId="0" borderId="13" xfId="0" applyFont="1" applyBorder="1" applyAlignment="1">
      <alignment horizontal="right"/>
    </xf>
    <xf numFmtId="0" fontId="0" fillId="3" borderId="13" xfId="0" applyFill="1" applyBorder="1" applyAlignment="1"/>
    <xf numFmtId="2" fontId="0" fillId="3" borderId="6" xfId="0" applyNumberFormat="1" applyFill="1" applyBorder="1" applyAlignment="1"/>
    <xf numFmtId="0" fontId="0" fillId="0" borderId="15" xfId="0" applyBorder="1" applyAlignment="1"/>
    <xf numFmtId="2" fontId="0" fillId="5" borderId="6" xfId="0" applyNumberFormat="1" applyFill="1" applyBorder="1" applyAlignment="1"/>
    <xf numFmtId="0" fontId="0" fillId="5" borderId="6" xfId="0" applyFill="1" applyBorder="1" applyAlignment="1"/>
    <xf numFmtId="0" fontId="0" fillId="0" borderId="0" xfId="0" applyBorder="1" applyAlignment="1"/>
    <xf numFmtId="0" fontId="0" fillId="4" borderId="6" xfId="0" applyFill="1" applyBorder="1" applyAlignment="1"/>
    <xf numFmtId="1" fontId="0" fillId="4" borderId="6" xfId="0" applyNumberFormat="1" applyFill="1" applyBorder="1" applyAlignment="1"/>
    <xf numFmtId="0" fontId="0" fillId="4" borderId="7" xfId="0" applyFill="1" applyBorder="1" applyAlignment="1"/>
    <xf numFmtId="0" fontId="0" fillId="0" borderId="21" xfId="0" applyBorder="1" applyAlignment="1">
      <alignment horizontal="center" vertical="center" wrapText="1"/>
    </xf>
    <xf numFmtId="1" fontId="2" fillId="0" borderId="14" xfId="0" applyNumberFormat="1" applyFont="1" applyFill="1" applyBorder="1"/>
    <xf numFmtId="1" fontId="6" fillId="0" borderId="8" xfId="0" applyNumberFormat="1" applyFont="1" applyFill="1" applyBorder="1" applyAlignment="1"/>
    <xf numFmtId="1" fontId="0" fillId="0" borderId="14" xfId="0" applyNumberFormat="1" applyFill="1" applyBorder="1"/>
    <xf numFmtId="1" fontId="0" fillId="0" borderId="7" xfId="0" applyNumberFormat="1" applyFill="1" applyBorder="1"/>
    <xf numFmtId="1" fontId="0" fillId="0" borderId="8" xfId="0" applyNumberFormat="1" applyFill="1" applyBorder="1"/>
    <xf numFmtId="0" fontId="12" fillId="7" borderId="5" xfId="0" applyFont="1" applyFill="1" applyBorder="1"/>
    <xf numFmtId="0" fontId="12" fillId="7" borderId="6" xfId="0" applyFont="1" applyFill="1" applyBorder="1"/>
    <xf numFmtId="0" fontId="12" fillId="7" borderId="19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12" xfId="0" applyFill="1" applyBorder="1"/>
    <xf numFmtId="0" fontId="0" fillId="8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11" xfId="0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8" borderId="7" xfId="0" applyNumberFormat="1" applyFill="1" applyBorder="1"/>
    <xf numFmtId="2" fontId="0" fillId="2" borderId="7" xfId="0" applyNumberFormat="1" applyFill="1" applyBorder="1"/>
    <xf numFmtId="0" fontId="0" fillId="2" borderId="7" xfId="0" applyFill="1" applyBorder="1"/>
    <xf numFmtId="1" fontId="0" fillId="8" borderId="7" xfId="0" applyNumberFormat="1" applyFill="1" applyBorder="1"/>
    <xf numFmtId="1" fontId="0" fillId="2" borderId="7" xfId="0" applyNumberFormat="1" applyFill="1" applyBorder="1"/>
    <xf numFmtId="0" fontId="0" fillId="8" borderId="7" xfId="0" applyFill="1" applyBorder="1"/>
    <xf numFmtId="0" fontId="0" fillId="0" borderId="14" xfId="0" applyFill="1" applyBorder="1" applyAlignment="1">
      <alignment horizontal="center"/>
    </xf>
    <xf numFmtId="0" fontId="0" fillId="0" borderId="14" xfId="0" applyFont="1" applyFill="1" applyBorder="1"/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justify"/>
    </xf>
    <xf numFmtId="0" fontId="1" fillId="0" borderId="7" xfId="0" applyFont="1" applyFill="1" applyBorder="1"/>
    <xf numFmtId="0" fontId="1" fillId="0" borderId="7" xfId="0" applyFont="1" applyFill="1" applyBorder="1" applyAlignment="1">
      <alignment vertical="top"/>
    </xf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0" fillId="0" borderId="7" xfId="0" applyFont="1" applyFill="1" applyBorder="1"/>
    <xf numFmtId="0" fontId="5" fillId="0" borderId="7" xfId="0" applyFont="1" applyFill="1" applyBorder="1"/>
    <xf numFmtId="0" fontId="0" fillId="6" borderId="20" xfId="0" applyFill="1" applyBorder="1"/>
    <xf numFmtId="0" fontId="0" fillId="6" borderId="3" xfId="0" applyFill="1" applyBorder="1"/>
    <xf numFmtId="0" fontId="0" fillId="6" borderId="16" xfId="0" applyFill="1" applyBorder="1"/>
    <xf numFmtId="0" fontId="0" fillId="6" borderId="11" xfId="0" applyFill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1"/>
  <sheetViews>
    <sheetView tabSelected="1" zoomScale="115" zoomScaleNormal="115" workbookViewId="0"/>
  </sheetViews>
  <sheetFormatPr defaultRowHeight="15" x14ac:dyDescent="0.25"/>
  <cols>
    <col min="2" max="2" width="4.28515625" customWidth="1"/>
    <col min="3" max="3" width="8.140625" customWidth="1"/>
    <col min="4" max="4" width="29.7109375" customWidth="1"/>
    <col min="5" max="5" width="9.28515625" customWidth="1"/>
    <col min="7" max="7" width="9.28515625" customWidth="1"/>
    <col min="9" max="9" width="9.140625" customWidth="1"/>
    <col min="10" max="10" width="2.140625" customWidth="1"/>
    <col min="11" max="11" width="6.42578125" customWidth="1"/>
    <col min="12" max="15" width="12.7109375" customWidth="1"/>
    <col min="18" max="21" width="5.7109375" customWidth="1"/>
  </cols>
  <sheetData>
    <row r="1" spans="3:21" ht="18" customHeight="1" x14ac:dyDescent="0.25">
      <c r="C1" s="25" t="s">
        <v>25</v>
      </c>
      <c r="L1" s="47" t="s">
        <v>40</v>
      </c>
      <c r="M1" s="48"/>
      <c r="N1" s="48"/>
      <c r="O1" s="49"/>
    </row>
    <row r="2" spans="3:21" ht="18" customHeight="1" x14ac:dyDescent="0.25">
      <c r="C2" s="76" t="s">
        <v>47</v>
      </c>
      <c r="D2" s="77"/>
      <c r="E2" s="84" t="s">
        <v>23</v>
      </c>
      <c r="F2" s="85"/>
      <c r="G2" s="80" t="s">
        <v>24</v>
      </c>
      <c r="H2" s="81"/>
      <c r="I2" s="41" t="s">
        <v>26</v>
      </c>
      <c r="L2" s="50" t="s">
        <v>41</v>
      </c>
      <c r="M2" s="51"/>
      <c r="N2" s="54" t="s">
        <v>43</v>
      </c>
      <c r="O2" s="55"/>
      <c r="R2" s="20"/>
      <c r="S2" s="20"/>
      <c r="T2" s="20"/>
      <c r="U2" s="20"/>
    </row>
    <row r="3" spans="3:21" ht="18" customHeight="1" x14ac:dyDescent="0.25">
      <c r="C3" s="78" t="s">
        <v>46</v>
      </c>
      <c r="D3" s="79"/>
      <c r="E3" s="82" t="s">
        <v>48</v>
      </c>
      <c r="F3" s="83"/>
      <c r="G3" s="82" t="s">
        <v>49</v>
      </c>
      <c r="H3" s="83"/>
      <c r="I3" s="14" t="s">
        <v>33</v>
      </c>
      <c r="L3" s="52" t="s">
        <v>42</v>
      </c>
      <c r="M3" s="53"/>
      <c r="N3" s="56" t="s">
        <v>44</v>
      </c>
      <c r="O3" s="57"/>
      <c r="R3" s="21"/>
      <c r="S3" s="21"/>
      <c r="T3" s="21"/>
      <c r="U3" s="21"/>
    </row>
    <row r="4" spans="3:21" ht="18" customHeight="1" thickBot="1" x14ac:dyDescent="0.3">
      <c r="C4" s="12" t="s">
        <v>1</v>
      </c>
      <c r="D4" s="13" t="s">
        <v>20</v>
      </c>
      <c r="E4" s="26" t="s">
        <v>27</v>
      </c>
      <c r="F4" s="26" t="s">
        <v>21</v>
      </c>
      <c r="G4" s="26" t="s">
        <v>27</v>
      </c>
      <c r="H4" s="26" t="s">
        <v>21</v>
      </c>
      <c r="I4" s="15" t="s">
        <v>34</v>
      </c>
      <c r="L4" s="58" t="s">
        <v>28</v>
      </c>
      <c r="M4" s="58" t="s">
        <v>29</v>
      </c>
      <c r="N4" s="59" t="s">
        <v>30</v>
      </c>
      <c r="O4" s="59" t="s">
        <v>31</v>
      </c>
      <c r="R4" s="19"/>
      <c r="S4" s="19"/>
      <c r="T4" s="19"/>
      <c r="U4" s="19"/>
    </row>
    <row r="5" spans="3:21" ht="15.75" x14ac:dyDescent="0.25">
      <c r="C5" s="66">
        <v>1</v>
      </c>
      <c r="D5" s="67" t="s">
        <v>22</v>
      </c>
      <c r="E5" s="11">
        <v>114.07</v>
      </c>
      <c r="F5" s="42">
        <f>IF(E5&lt;$L5,50,IF(E5&gt;$M5,0,50*ABS($M5-E5)/ABS($M5-$L5)))</f>
        <v>47.918418839360818</v>
      </c>
      <c r="G5" s="32">
        <v>116.38</v>
      </c>
      <c r="H5" s="42">
        <f>IF(G5&lt;$L5,50,IF(G5&gt;$M5,0,50*ABS($M5-G5)/ABS($M5-$L5)))</f>
        <v>45.489907485281755</v>
      </c>
      <c r="I5" s="24">
        <f>H5-F5</f>
        <v>-2.4285113540790633</v>
      </c>
      <c r="K5" s="16"/>
      <c r="L5" s="60">
        <v>112.09</v>
      </c>
      <c r="M5" s="60">
        <v>159.65</v>
      </c>
      <c r="N5" s="61">
        <v>107.75</v>
      </c>
      <c r="O5" s="61">
        <v>162.01</v>
      </c>
      <c r="P5" s="16" t="s">
        <v>32</v>
      </c>
      <c r="Q5" s="16"/>
      <c r="R5" s="23"/>
      <c r="S5" s="23"/>
      <c r="T5" s="23"/>
      <c r="U5" s="23"/>
    </row>
    <row r="6" spans="3:21" ht="15" customHeight="1" x14ac:dyDescent="0.25">
      <c r="C6" s="68">
        <v>2</v>
      </c>
      <c r="D6" s="69" t="s">
        <v>2</v>
      </c>
      <c r="E6" s="10">
        <v>21.2</v>
      </c>
      <c r="F6" s="42">
        <f>IF(E6&gt;$M6,50,IF(E6&lt;$L6,0,50*ABS(E6-$L6)/ABS($M6-$L6)))</f>
        <v>14.166666666666664</v>
      </c>
      <c r="G6" s="33">
        <v>19.2</v>
      </c>
      <c r="H6" s="42">
        <f>IF(G6&gt;$M6,50,IF(G6&lt;$L6,0,50*ABS(G6-$L6)/ABS($M6-$L6)))</f>
        <v>9.9999999999999982</v>
      </c>
      <c r="I6" s="24">
        <f>H6-F6</f>
        <v>-4.1666666666666661</v>
      </c>
      <c r="K6" s="16"/>
      <c r="L6" s="60">
        <v>14.4</v>
      </c>
      <c r="M6" s="60">
        <v>38.4</v>
      </c>
      <c r="N6" s="61">
        <v>10</v>
      </c>
      <c r="O6" s="61">
        <v>49</v>
      </c>
      <c r="R6" s="22"/>
      <c r="S6" s="22"/>
      <c r="T6" s="22"/>
      <c r="U6" s="22"/>
    </row>
    <row r="7" spans="3:21" ht="15.75" x14ac:dyDescent="0.25">
      <c r="C7" s="68">
        <v>3</v>
      </c>
      <c r="D7" s="70" t="s">
        <v>3</v>
      </c>
      <c r="E7" s="10">
        <v>7.9749999999999996</v>
      </c>
      <c r="F7" s="42">
        <f>IF(E7&lt;$L7,50,IF(E7&gt;$M7,0,50*ABS($M7-E7)/ABS($M7-$L7)))</f>
        <v>43.627450980392155</v>
      </c>
      <c r="G7" s="33">
        <v>7.26</v>
      </c>
      <c r="H7" s="42">
        <f>IF(G7&lt;$L7,50,IF(G7&gt;$M7,0,50*ABS($M7-G7)/ABS($M7-$L7)))</f>
        <v>50.000000000000007</v>
      </c>
      <c r="I7" s="24">
        <f t="shared" ref="I7:I9" si="0">H7-F7</f>
        <v>6.3725490196078525</v>
      </c>
      <c r="K7" s="16"/>
      <c r="L7" s="60">
        <v>7.26</v>
      </c>
      <c r="M7" s="60">
        <v>12.87</v>
      </c>
      <c r="N7" s="61">
        <v>6.6850000000000005</v>
      </c>
      <c r="O7" s="61">
        <v>13.04</v>
      </c>
    </row>
    <row r="8" spans="3:21" ht="16.5" thickBot="1" x14ac:dyDescent="0.3">
      <c r="C8" s="68">
        <v>4</v>
      </c>
      <c r="D8" s="71" t="s">
        <v>4</v>
      </c>
      <c r="E8" s="10">
        <v>1.3149999999999999</v>
      </c>
      <c r="F8" s="42">
        <f>IF(E8&gt;$M8,50,IF(E8&lt;$L8,0,50*ABS(E8-$L8)/ABS($M8-$L8)))</f>
        <v>14.007092198581558</v>
      </c>
      <c r="G8" s="33">
        <v>1.2550000000000001</v>
      </c>
      <c r="H8" s="42">
        <f>IF(G8&gt;$M8,50,IF(G8&lt;$L8,0,50*ABS(G8-$L8)/ABS($M8-$L8)))</f>
        <v>11.879432624113482</v>
      </c>
      <c r="I8" s="24">
        <f t="shared" si="0"/>
        <v>-2.1276595744680762</v>
      </c>
      <c r="K8" s="18"/>
      <c r="L8" s="60">
        <v>0.91999999999999993</v>
      </c>
      <c r="M8" s="60">
        <v>2.33</v>
      </c>
      <c r="N8" s="61">
        <v>0.8</v>
      </c>
      <c r="O8" s="61">
        <v>2.7</v>
      </c>
    </row>
    <row r="9" spans="3:21" ht="15.75" thickBot="1" x14ac:dyDescent="0.3">
      <c r="C9" s="72"/>
      <c r="D9" s="73"/>
      <c r="E9" s="29" t="s">
        <v>35</v>
      </c>
      <c r="F9" s="43">
        <f>AVERAGE(F5:F8)</f>
        <v>29.929907171250299</v>
      </c>
      <c r="G9" s="34"/>
      <c r="H9" s="43">
        <f>AVERAGE(H5:H8)</f>
        <v>29.34233502734881</v>
      </c>
      <c r="I9" s="46">
        <f t="shared" si="0"/>
        <v>-0.5875721439014896</v>
      </c>
      <c r="L9" s="60"/>
      <c r="M9" s="60"/>
      <c r="N9" s="61"/>
      <c r="O9" s="62"/>
    </row>
    <row r="10" spans="3:21" ht="15.75" x14ac:dyDescent="0.25">
      <c r="C10" s="68">
        <v>5</v>
      </c>
      <c r="D10" s="70" t="s">
        <v>5</v>
      </c>
      <c r="E10" s="6">
        <v>98.86</v>
      </c>
      <c r="F10" s="44">
        <f>IF(E10&lt;$L10,50,IF(E10&gt;$M10,0,50*ABS($M10-E10)/ABS($M10-$L10)))</f>
        <v>9.618747813920951</v>
      </c>
      <c r="G10" s="35">
        <v>86.62</v>
      </c>
      <c r="H10" s="44">
        <f>IF(G10&lt;$L10,50,IF(G10&gt;$M10,0,50*ABS($M10-G10)/ABS($M10-$L10)))</f>
        <v>20.321790835956623</v>
      </c>
      <c r="I10" s="44">
        <f>H10-F10</f>
        <v>10.703043022035672</v>
      </c>
      <c r="L10" s="60">
        <v>52.68</v>
      </c>
      <c r="M10" s="60">
        <v>109.86</v>
      </c>
      <c r="N10" s="61">
        <v>50.57</v>
      </c>
      <c r="O10" s="61">
        <v>119.65</v>
      </c>
    </row>
    <row r="11" spans="3:21" ht="15.75" x14ac:dyDescent="0.25">
      <c r="C11" s="68">
        <v>6</v>
      </c>
      <c r="D11" s="70" t="s">
        <v>6</v>
      </c>
      <c r="E11" s="6">
        <v>25.572500000000002</v>
      </c>
      <c r="F11" s="45">
        <f>IF(E11&lt;$L11,50,IF(E11&gt;$M11,0,50*ABS($M11-E11)/ABS($M11-$L11)))</f>
        <v>38.883599143061176</v>
      </c>
      <c r="G11" s="35">
        <v>24.487499999999997</v>
      </c>
      <c r="H11" s="45">
        <f>IF(G11&lt;$L11,50,IF(G11&gt;$M11,0,50*ABS($M11-G11)/ABS($M11-$L11)))</f>
        <v>41.466317543442045</v>
      </c>
      <c r="I11" s="44">
        <f t="shared" ref="I11:I19" si="1">H11-F11</f>
        <v>2.5827184003808696</v>
      </c>
      <c r="K11" s="2"/>
      <c r="L11" s="60">
        <v>20.9025</v>
      </c>
      <c r="M11" s="60">
        <v>41.907499999999999</v>
      </c>
      <c r="N11" s="61">
        <v>17.170000000000002</v>
      </c>
      <c r="O11" s="61">
        <v>43.647500000000001</v>
      </c>
    </row>
    <row r="12" spans="3:21" ht="15.75" x14ac:dyDescent="0.25">
      <c r="C12" s="68">
        <v>7</v>
      </c>
      <c r="D12" s="70" t="s">
        <v>7</v>
      </c>
      <c r="E12" s="7">
        <v>116</v>
      </c>
      <c r="F12" s="45">
        <f>IF(E12&lt;$L12,50,IF(E12&gt;$M12,0,50*ABS($M12-E12)/ABS($M12-$L12)))</f>
        <v>0</v>
      </c>
      <c r="G12" s="36">
        <v>77</v>
      </c>
      <c r="H12" s="45">
        <f>IF(G12&lt;$L12,50,IF(G12&gt;$M12,0,50*ABS($M12-G12)/ABS($M12-$L12)))</f>
        <v>43.902439024390247</v>
      </c>
      <c r="I12" s="44">
        <f t="shared" si="1"/>
        <v>43.902439024390247</v>
      </c>
      <c r="K12" s="17"/>
      <c r="L12" s="63">
        <v>72</v>
      </c>
      <c r="M12" s="63">
        <v>113</v>
      </c>
      <c r="N12" s="62">
        <v>70</v>
      </c>
      <c r="O12" s="64">
        <v>122</v>
      </c>
    </row>
    <row r="13" spans="3:21" ht="15.75" x14ac:dyDescent="0.25">
      <c r="C13" s="68">
        <v>8</v>
      </c>
      <c r="D13" s="70" t="s">
        <v>8</v>
      </c>
      <c r="E13" s="6">
        <v>58.87</v>
      </c>
      <c r="F13" s="45">
        <f>IF(E13&lt;$L13,50,IF(E13&gt;$M13,0,50*ABS($M13-E13)/ABS($M13-$L13)))</f>
        <v>16.103180565990478</v>
      </c>
      <c r="G13" s="35">
        <v>31.8</v>
      </c>
      <c r="H13" s="45">
        <f>IF(G13&lt;$L13,50,IF(G13&gt;$M13,0,50*ABS($M13-G13)/ABS($M13-$L13)))</f>
        <v>50</v>
      </c>
      <c r="I13" s="44">
        <f t="shared" si="1"/>
        <v>33.896819434009522</v>
      </c>
      <c r="K13" s="17"/>
      <c r="L13" s="60">
        <v>31.8</v>
      </c>
      <c r="M13" s="60">
        <v>71.72999999999999</v>
      </c>
      <c r="N13" s="61">
        <v>26.099999999999998</v>
      </c>
      <c r="O13" s="61">
        <v>109.79</v>
      </c>
    </row>
    <row r="14" spans="3:21" ht="15.75" x14ac:dyDescent="0.25">
      <c r="C14" s="68">
        <v>9</v>
      </c>
      <c r="D14" s="74" t="s">
        <v>39</v>
      </c>
      <c r="E14" s="6">
        <v>2.7323437500000001</v>
      </c>
      <c r="F14" s="45">
        <f>IF(E14&lt;$L14,50,IF(E14&gt;$M14,0,50*ABS($M14-E14)/ABS($M14-$L14)))</f>
        <v>7.0607763023493373</v>
      </c>
      <c r="G14" s="35">
        <v>1.7</v>
      </c>
      <c r="H14" s="45">
        <f>IF(G14&lt;$L14,50,IF(G14&gt;$M14,0,50*ABS($M14-G14)/ABS($M14-$L14)))</f>
        <v>49.240296220633297</v>
      </c>
      <c r="I14" s="44">
        <f t="shared" si="1"/>
        <v>42.179519918283958</v>
      </c>
      <c r="K14" s="17"/>
      <c r="L14" s="60">
        <v>1.68140625</v>
      </c>
      <c r="M14" s="60">
        <v>2.9051562500000001</v>
      </c>
      <c r="N14" s="61">
        <v>1.5015624999999999</v>
      </c>
      <c r="O14" s="61">
        <v>3.4342187500000003</v>
      </c>
    </row>
    <row r="15" spans="3:21" ht="15.75" x14ac:dyDescent="0.25">
      <c r="C15" s="68">
        <v>10</v>
      </c>
      <c r="D15" s="70" t="s">
        <v>9</v>
      </c>
      <c r="E15" s="8">
        <v>111.07</v>
      </c>
      <c r="F15" s="45">
        <f>IF(E15&gt;$M15,50,IF(E15&lt;$L15,0,50*ABS(E15-$L15)/ABS($M15-$L15)))</f>
        <v>31.250742154412283</v>
      </c>
      <c r="G15" s="35">
        <v>122.49428789032748</v>
      </c>
      <c r="H15" s="45">
        <f>IF(G15&gt;$M15,50,IF(G15&lt;$L15,0,50*ABS(G15-$L15)/ABS($M15-$L15)))</f>
        <v>46.875139316705464</v>
      </c>
      <c r="I15" s="44">
        <f t="shared" si="1"/>
        <v>15.624397162293182</v>
      </c>
      <c r="K15" s="17"/>
      <c r="L15" s="60">
        <v>88.22</v>
      </c>
      <c r="M15" s="60">
        <v>124.77913175932977</v>
      </c>
      <c r="N15" s="61">
        <v>77.94</v>
      </c>
      <c r="O15" s="61">
        <v>128.20639756283322</v>
      </c>
    </row>
    <row r="16" spans="3:21" ht="15.75" x14ac:dyDescent="0.25">
      <c r="C16" s="68">
        <v>11</v>
      </c>
      <c r="D16" s="70" t="s">
        <v>10</v>
      </c>
      <c r="E16" s="7">
        <v>7</v>
      </c>
      <c r="F16" s="45">
        <f>50*(E16-$L16)/($M16-$L16)</f>
        <v>29.166666666666668</v>
      </c>
      <c r="G16" s="36">
        <v>5</v>
      </c>
      <c r="H16" s="45">
        <f>50*(G16-$L16)/($M16-$L16)</f>
        <v>20.833333333333332</v>
      </c>
      <c r="I16" s="44">
        <f t="shared" si="1"/>
        <v>-8.3333333333333357</v>
      </c>
      <c r="K16" s="17"/>
      <c r="L16" s="65">
        <v>0</v>
      </c>
      <c r="M16" s="65">
        <v>12</v>
      </c>
      <c r="N16" s="64">
        <v>0</v>
      </c>
      <c r="O16" s="64">
        <v>12</v>
      </c>
    </row>
    <row r="17" spans="3:15" ht="15.75" x14ac:dyDescent="0.25">
      <c r="C17" s="68">
        <v>12</v>
      </c>
      <c r="D17" s="70" t="s">
        <v>11</v>
      </c>
      <c r="E17" s="7">
        <v>10</v>
      </c>
      <c r="F17" s="45">
        <f>50*(E17-$L17)/($M17-$L17)</f>
        <v>50</v>
      </c>
      <c r="G17" s="36">
        <v>8</v>
      </c>
      <c r="H17" s="45">
        <f>50*(G17-$L17)/($M17-$L17)</f>
        <v>40</v>
      </c>
      <c r="I17" s="44">
        <f t="shared" si="1"/>
        <v>-10</v>
      </c>
      <c r="K17" s="17"/>
      <c r="L17" s="65">
        <v>0</v>
      </c>
      <c r="M17" s="65">
        <v>10</v>
      </c>
      <c r="N17" s="64">
        <v>0</v>
      </c>
      <c r="O17" s="64">
        <v>10</v>
      </c>
    </row>
    <row r="18" spans="3:15" ht="16.5" thickBot="1" x14ac:dyDescent="0.3">
      <c r="C18" s="68">
        <v>13</v>
      </c>
      <c r="D18" s="70" t="s">
        <v>12</v>
      </c>
      <c r="E18" s="7">
        <v>10</v>
      </c>
      <c r="F18" s="45">
        <f>50*(E18-$L18)/($M18-$L18)</f>
        <v>38.46153846153846</v>
      </c>
      <c r="G18" s="36">
        <v>7</v>
      </c>
      <c r="H18" s="45">
        <f>50*(G18-$L18)/($M18-$L18)</f>
        <v>26.923076923076923</v>
      </c>
      <c r="I18" s="44">
        <f t="shared" si="1"/>
        <v>-11.538461538461537</v>
      </c>
      <c r="K18" s="17"/>
      <c r="L18" s="65">
        <v>0</v>
      </c>
      <c r="M18" s="65">
        <v>13</v>
      </c>
      <c r="N18" s="64">
        <v>0</v>
      </c>
      <c r="O18" s="64">
        <v>13</v>
      </c>
    </row>
    <row r="19" spans="3:15" ht="15.75" thickBot="1" x14ac:dyDescent="0.3">
      <c r="C19" s="72"/>
      <c r="D19" s="73"/>
      <c r="E19" s="29" t="s">
        <v>36</v>
      </c>
      <c r="F19" s="43">
        <f>AVERAGE(F10:F18)</f>
        <v>24.505027900882151</v>
      </c>
      <c r="G19" s="37"/>
      <c r="H19" s="43">
        <f>AVERAGE(H10:H18)</f>
        <v>37.729154799726437</v>
      </c>
      <c r="I19" s="46">
        <f t="shared" si="1"/>
        <v>13.224126898844286</v>
      </c>
      <c r="L19" s="65"/>
      <c r="M19" s="65"/>
      <c r="N19" s="62"/>
      <c r="O19" s="62"/>
    </row>
    <row r="20" spans="3:15" ht="15.75" x14ac:dyDescent="0.25">
      <c r="C20" s="68">
        <v>14</v>
      </c>
      <c r="D20" s="70" t="s">
        <v>13</v>
      </c>
      <c r="E20" s="9">
        <v>5</v>
      </c>
      <c r="F20" s="44">
        <f>50*(E20-$L20)/($M20-$L20)</f>
        <v>17.857142857142858</v>
      </c>
      <c r="G20" s="38">
        <v>10</v>
      </c>
      <c r="H20" s="44">
        <f>50*(G20-$L20)/($M20-$L20)</f>
        <v>35.714285714285715</v>
      </c>
      <c r="I20" s="44">
        <f>H20-F20</f>
        <v>17.857142857142858</v>
      </c>
      <c r="L20" s="65">
        <v>0</v>
      </c>
      <c r="M20" s="65">
        <v>14</v>
      </c>
      <c r="N20" s="64">
        <v>0</v>
      </c>
      <c r="O20" s="64">
        <v>14</v>
      </c>
    </row>
    <row r="21" spans="3:15" ht="15.75" x14ac:dyDescent="0.25">
      <c r="C21" s="68">
        <v>15</v>
      </c>
      <c r="D21" s="70" t="s">
        <v>14</v>
      </c>
      <c r="E21" s="9">
        <v>22</v>
      </c>
      <c r="F21" s="44">
        <f>50*(E21-$L21)/($M21-$L21)</f>
        <v>36.666666666666664</v>
      </c>
      <c r="G21" s="38">
        <v>27</v>
      </c>
      <c r="H21" s="44">
        <f>50*(G21-$L21)/($M21-$L21)</f>
        <v>45</v>
      </c>
      <c r="I21" s="44">
        <f t="shared" ref="I21:I29" si="2">H21-F21</f>
        <v>8.3333333333333357</v>
      </c>
      <c r="L21" s="65">
        <v>0</v>
      </c>
      <c r="M21" s="65">
        <v>30</v>
      </c>
      <c r="N21" s="64">
        <v>0</v>
      </c>
      <c r="O21" s="64">
        <v>30</v>
      </c>
    </row>
    <row r="22" spans="3:15" ht="15.75" x14ac:dyDescent="0.25">
      <c r="C22" s="68">
        <v>16</v>
      </c>
      <c r="D22" s="70" t="s">
        <v>15</v>
      </c>
      <c r="E22" s="5">
        <v>63.954999999999998</v>
      </c>
      <c r="F22" s="44">
        <f>IF(E22&gt;$M22,50,IF(E22&lt;$L22,0,50*ABS(E22-$L22)/ABS($M22-$L22)))</f>
        <v>22.690899226908989</v>
      </c>
      <c r="G22" s="39">
        <v>61.234999999999999</v>
      </c>
      <c r="H22" s="44">
        <f>IF(G22&gt;$M22,50,IF(G22&lt;$L22,0,50*ABS(G22-$L22)/ABS($M22-$L22)))</f>
        <v>19.001763190017627</v>
      </c>
      <c r="I22" s="44">
        <f t="shared" si="2"/>
        <v>-3.6891360368913624</v>
      </c>
      <c r="L22" s="60">
        <v>47.225000000000001</v>
      </c>
      <c r="M22" s="60">
        <v>84.09</v>
      </c>
      <c r="N22" s="61">
        <v>39.835000000000001</v>
      </c>
      <c r="O22" s="61">
        <v>85.734999999999999</v>
      </c>
    </row>
    <row r="23" spans="3:15" ht="15.75" x14ac:dyDescent="0.25">
      <c r="C23" s="68">
        <v>17</v>
      </c>
      <c r="D23" s="70" t="s">
        <v>16</v>
      </c>
      <c r="E23" s="9">
        <v>19</v>
      </c>
      <c r="F23" s="44">
        <f>50*(E23-$L23)/($M23-$L23)</f>
        <v>47.5</v>
      </c>
      <c r="G23" s="38">
        <v>19</v>
      </c>
      <c r="H23" s="44">
        <f>50*(G23-$L23)/($M23-$L23)</f>
        <v>47.5</v>
      </c>
      <c r="I23" s="44">
        <f t="shared" si="2"/>
        <v>0</v>
      </c>
      <c r="L23" s="65">
        <v>0</v>
      </c>
      <c r="M23" s="65">
        <v>20</v>
      </c>
      <c r="N23" s="64">
        <v>0</v>
      </c>
      <c r="O23" s="64">
        <v>20</v>
      </c>
    </row>
    <row r="24" spans="3:15" ht="15.75" x14ac:dyDescent="0.25">
      <c r="C24" s="68">
        <v>18</v>
      </c>
      <c r="D24" s="75" t="s">
        <v>17</v>
      </c>
      <c r="E24" s="9">
        <v>18</v>
      </c>
      <c r="F24" s="44">
        <f>50*(E24-$L24)/($M24-$L24)</f>
        <v>45</v>
      </c>
      <c r="G24" s="38">
        <v>15</v>
      </c>
      <c r="H24" s="44">
        <f>50*(G24-$L24)/($M24-$L24)</f>
        <v>37.5</v>
      </c>
      <c r="I24" s="44">
        <f t="shared" si="2"/>
        <v>-7.5</v>
      </c>
      <c r="L24" s="65">
        <v>0</v>
      </c>
      <c r="M24" s="65">
        <v>20</v>
      </c>
      <c r="N24" s="64">
        <v>0</v>
      </c>
      <c r="O24" s="64">
        <v>20</v>
      </c>
    </row>
    <row r="25" spans="3:15" ht="15.75" x14ac:dyDescent="0.25">
      <c r="C25" s="68">
        <v>19</v>
      </c>
      <c r="D25" s="70" t="s">
        <v>0</v>
      </c>
      <c r="E25" s="9">
        <v>29</v>
      </c>
      <c r="F25" s="44">
        <f>50*($M25-E25)/($M25-$L25)</f>
        <v>42.5</v>
      </c>
      <c r="G25" s="38">
        <v>25</v>
      </c>
      <c r="H25" s="44">
        <f>50*($M25-G25)/($M25-$L25)</f>
        <v>45.833333333333336</v>
      </c>
      <c r="I25" s="44">
        <f t="shared" si="2"/>
        <v>3.3333333333333357</v>
      </c>
      <c r="L25" s="65">
        <v>20</v>
      </c>
      <c r="M25" s="65">
        <v>80</v>
      </c>
      <c r="N25" s="64">
        <v>20</v>
      </c>
      <c r="O25" s="64">
        <v>80</v>
      </c>
    </row>
    <row r="26" spans="3:15" ht="15.75" x14ac:dyDescent="0.25">
      <c r="C26" s="68">
        <v>20</v>
      </c>
      <c r="D26" s="70" t="s">
        <v>18</v>
      </c>
      <c r="E26" s="9">
        <v>15</v>
      </c>
      <c r="F26" s="44">
        <f>50*(E26-$L26)/($M26-$L26)</f>
        <v>31.25</v>
      </c>
      <c r="G26" s="38">
        <v>15</v>
      </c>
      <c r="H26" s="44">
        <f>50*(G26-$L26)/($M26-$L26)</f>
        <v>31.25</v>
      </c>
      <c r="I26" s="44">
        <f t="shared" si="2"/>
        <v>0</v>
      </c>
      <c r="L26" s="65">
        <v>0</v>
      </c>
      <c r="M26" s="65">
        <v>24</v>
      </c>
      <c r="N26" s="64">
        <v>0</v>
      </c>
      <c r="O26" s="64">
        <v>24</v>
      </c>
    </row>
    <row r="27" spans="3:15" ht="16.5" thickBot="1" x14ac:dyDescent="0.3">
      <c r="C27" s="68">
        <v>21</v>
      </c>
      <c r="D27" s="70" t="s">
        <v>19</v>
      </c>
      <c r="E27" s="9">
        <v>6</v>
      </c>
      <c r="F27" s="44">
        <f>50*($M27-E27)/($M27-$L27)</f>
        <v>37.5</v>
      </c>
      <c r="G27" s="40">
        <v>5</v>
      </c>
      <c r="H27" s="44">
        <f>50*($M27-G27)/($M27-$L27)</f>
        <v>39.583333333333336</v>
      </c>
      <c r="I27" s="44">
        <f t="shared" si="2"/>
        <v>2.0833333333333357</v>
      </c>
      <c r="L27" s="65">
        <v>0</v>
      </c>
      <c r="M27" s="65">
        <v>24</v>
      </c>
      <c r="N27" s="64">
        <v>0</v>
      </c>
      <c r="O27" s="64">
        <v>24</v>
      </c>
    </row>
    <row r="28" spans="3:15" ht="15.75" thickBot="1" x14ac:dyDescent="0.3">
      <c r="C28" s="27"/>
      <c r="D28" s="28"/>
      <c r="E28" s="29" t="s">
        <v>37</v>
      </c>
      <c r="F28" s="43">
        <f>AVERAGE(F20:F27)</f>
        <v>35.120588593839813</v>
      </c>
      <c r="G28" s="2"/>
      <c r="H28" s="43">
        <f>AVERAGE(H20:H27)</f>
        <v>37.672839446371249</v>
      </c>
      <c r="I28" s="46">
        <f t="shared" si="2"/>
        <v>2.5522508525314365</v>
      </c>
    </row>
    <row r="29" spans="3:15" ht="15.75" thickBot="1" x14ac:dyDescent="0.3">
      <c r="C29" s="30"/>
      <c r="D29" s="4"/>
      <c r="E29" s="31" t="s">
        <v>38</v>
      </c>
      <c r="F29" s="43">
        <f>AVERAGE(F9,F19,F28)</f>
        <v>29.851841221990753</v>
      </c>
      <c r="G29" s="4"/>
      <c r="H29" s="43">
        <f>AVERAGE(H9,H19,H28)</f>
        <v>34.91477642448217</v>
      </c>
      <c r="I29" s="46">
        <f t="shared" si="2"/>
        <v>5.0629352024914169</v>
      </c>
    </row>
    <row r="30" spans="3:15" x14ac:dyDescent="0.25">
      <c r="G30" s="3"/>
      <c r="L30" s="1"/>
    </row>
    <row r="31" spans="3:15" x14ac:dyDescent="0.25">
      <c r="C31" t="s">
        <v>45</v>
      </c>
    </row>
  </sheetData>
  <mergeCells count="4">
    <mergeCell ref="G2:H2"/>
    <mergeCell ref="G3:H3"/>
    <mergeCell ref="E3:F3"/>
    <mergeCell ref="E2:F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Individualen_rezultat</vt:lpstr>
    </vt:vector>
  </TitlesOfParts>
  <Company>UNWE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 Stavrev</dc:creator>
  <cp:lastModifiedBy>Venelin Boshnakov</cp:lastModifiedBy>
  <cp:lastPrinted>2016-03-25T13:42:03Z</cp:lastPrinted>
  <dcterms:created xsi:type="dcterms:W3CDTF">2015-05-25T13:49:52Z</dcterms:created>
  <dcterms:modified xsi:type="dcterms:W3CDTF">2016-11-14T15:06:04Z</dcterms:modified>
</cp:coreProperties>
</file>